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nprofit Groups\Historic Hudson-Hoosic Rivers Partnership\"/>
    </mc:Choice>
  </mc:AlternateContent>
  <bookViews>
    <workbookView xWindow="0" yWindow="0" windowWidth="19200" windowHeight="11592"/>
  </bookViews>
  <sheets>
    <sheet name="financial position" sheetId="1" r:id="rId1"/>
    <sheet name="activities" sheetId="2" r:id="rId2"/>
    <sheet name="cash flow" sheetId="3" r:id="rId3"/>
  </sheets>
  <calcPr calcId="162913"/>
</workbook>
</file>

<file path=xl/calcChain.xml><?xml version="1.0" encoding="utf-8"?>
<calcChain xmlns="http://schemas.openxmlformats.org/spreadsheetml/2006/main">
  <c r="B29" i="1" l="1"/>
  <c r="B23" i="1"/>
  <c r="B26" i="1" s="1"/>
  <c r="B31" i="1" s="1"/>
  <c r="B24" i="2" l="1"/>
  <c r="B13" i="2"/>
  <c r="C14" i="3"/>
  <c r="D14" i="3"/>
  <c r="E14" i="3"/>
  <c r="F14" i="3"/>
  <c r="G14" i="3"/>
  <c r="H14" i="3"/>
  <c r="B14" i="3"/>
  <c r="C24" i="3"/>
  <c r="D24" i="3"/>
  <c r="E24" i="3"/>
  <c r="F24" i="3"/>
  <c r="G24" i="3"/>
  <c r="H24" i="3"/>
  <c r="B24" i="3"/>
  <c r="D21" i="3"/>
  <c r="E21" i="3" s="1"/>
  <c r="F21" i="3" s="1"/>
  <c r="G21" i="3" s="1"/>
  <c r="H21" i="3" s="1"/>
  <c r="C21" i="3"/>
  <c r="B21" i="3"/>
  <c r="D20" i="3"/>
  <c r="E20" i="3" s="1"/>
  <c r="F20" i="3" s="1"/>
  <c r="G20" i="3" s="1"/>
  <c r="H20" i="3" s="1"/>
  <c r="C20" i="3"/>
  <c r="B15" i="1"/>
  <c r="B9" i="1"/>
  <c r="B26" i="3" l="1"/>
  <c r="C6" i="3" s="1"/>
  <c r="B26" i="2"/>
  <c r="B17" i="1"/>
  <c r="B33" i="1" s="1"/>
  <c r="C26" i="3" l="1"/>
  <c r="D6" i="3" s="1"/>
  <c r="D26" i="3" l="1"/>
  <c r="E6" i="3" s="1"/>
  <c r="E26" i="3" l="1"/>
  <c r="F6" i="3" s="1"/>
  <c r="F26" i="3" l="1"/>
  <c r="G6" i="3" s="1"/>
  <c r="G26" i="3" l="1"/>
  <c r="H6" i="3" s="1"/>
  <c r="H26" i="3" s="1"/>
</calcChain>
</file>

<file path=xl/sharedStrings.xml><?xml version="1.0" encoding="utf-8"?>
<sst xmlns="http://schemas.openxmlformats.org/spreadsheetml/2006/main" count="120" uniqueCount="106">
  <si>
    <t>HISTORIC HUDSON-HOOSIC RIVERS PARTNERSHIP</t>
  </si>
  <si>
    <t>ASSETS</t>
  </si>
  <si>
    <t>LIABILITIES</t>
  </si>
  <si>
    <t>Cash</t>
  </si>
  <si>
    <t>Amount</t>
  </si>
  <si>
    <t>Notes</t>
  </si>
  <si>
    <t>Current Assets</t>
  </si>
  <si>
    <t>Saratoga County</t>
  </si>
  <si>
    <t>SUPPORT AND REVENUE</t>
  </si>
  <si>
    <t>Funds Received</t>
  </si>
  <si>
    <t>Current Liabilities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</si>
  <si>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</si>
  <si>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</si>
  <si>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</si>
  <si>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</si>
  <si>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</si>
  <si>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</si>
  <si>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</si>
  <si>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</si>
  <si>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</si>
  <si>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</si>
  <si>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Notes:</t>
  </si>
  <si>
    <t>Receivable: NYS OPRHP</t>
  </si>
  <si>
    <t>assets available to meet obligations in &lt; one year</t>
  </si>
  <si>
    <t>Development costs and new construction</t>
  </si>
  <si>
    <t>real property owned by HHHRP (Schuylerville VC); included former town hall demo</t>
  </si>
  <si>
    <t>1. HHHRP established under Environmental Conservation law (not NYS not-for-profit corporation law)</t>
  </si>
  <si>
    <t>Long-Term Assets</t>
  </si>
  <si>
    <t>TOTAL ASSETS</t>
  </si>
  <si>
    <t>Payables</t>
  </si>
  <si>
    <t>Payable: Dave Roberts</t>
  </si>
  <si>
    <t xml:space="preserve">estimate; has not invoiced from October 2017 </t>
  </si>
  <si>
    <t>Accrued Grant Receivable: OPRHP</t>
  </si>
  <si>
    <t>Accrued Grant Receivable: DASNY</t>
  </si>
  <si>
    <t>earned support/revenue, all work performed and contract requirements met; awaiting payment: $180,000, then $20,000</t>
  </si>
  <si>
    <t>EXPENSES</t>
  </si>
  <si>
    <t>Accrued expenses</t>
  </si>
  <si>
    <t>from 2015 through 12/7/17</t>
  </si>
  <si>
    <t>Outflow</t>
  </si>
  <si>
    <t>DASNY ($250,000)</t>
  </si>
  <si>
    <t>NYS OPRHP ($200,000)</t>
  </si>
  <si>
    <t>ENDING CASH</t>
  </si>
  <si>
    <t>Inflow</t>
  </si>
  <si>
    <t>Future CFA Proposal(s)</t>
  </si>
  <si>
    <t>PENDING NYS REQUEST ($300,000); make annual</t>
  </si>
  <si>
    <t>Dave Roberts ($85/hour)</t>
  </si>
  <si>
    <t>Flatley Read ($75/hour)</t>
  </si>
  <si>
    <t>Insurances</t>
  </si>
  <si>
    <t>Utilities</t>
  </si>
  <si>
    <t>Total Monthly Outflow</t>
  </si>
  <si>
    <t>Total Monthly Inflow</t>
  </si>
  <si>
    <t>BEGINNING CASH</t>
  </si>
  <si>
    <t>Overhead</t>
  </si>
  <si>
    <t>admin, construction management, engineering, insurance &amp; other, 2015 through 12/7/17</t>
  </si>
  <si>
    <t>In-kind support</t>
  </si>
  <si>
    <t>volunteer hours</t>
  </si>
  <si>
    <t>Volunteer labor</t>
  </si>
  <si>
    <t>Planning</t>
  </si>
  <si>
    <t>NPS/SARA, pre-construction</t>
  </si>
  <si>
    <t>volunteer hours (in-kind)</t>
  </si>
  <si>
    <t>NPS/SARA (in-kind)</t>
  </si>
  <si>
    <t>TOAL SUPPORT AND REVENUE</t>
  </si>
  <si>
    <t>TOTAL EXPENSES</t>
  </si>
  <si>
    <t>NET INCOME</t>
  </si>
  <si>
    <t>Town of Saratoga - Restricted Account; Town performs some administrative functions (paying bills); also, see note below</t>
  </si>
  <si>
    <t>Land &amp; demo</t>
  </si>
  <si>
    <t>Payables: vendors</t>
  </si>
  <si>
    <t>Payables: insurance &amp; utilities</t>
  </si>
  <si>
    <t>insurance $1,000/month; utilities $90/month</t>
  </si>
  <si>
    <t>Long-Term Liabilities</t>
  </si>
  <si>
    <t>TOTAL LIABILITIES</t>
  </si>
  <si>
    <t>NET ASSETS</t>
  </si>
  <si>
    <t>Depreciation</t>
  </si>
  <si>
    <t>2. HHHRP has EIN #; selected "other" under nonprofit category</t>
  </si>
  <si>
    <t>capital improvements and soft costs to date (not adjusted for depreciation or market value)</t>
  </si>
  <si>
    <t>estimate: vendors and Dave Roberts</t>
  </si>
  <si>
    <t>TBD</t>
  </si>
  <si>
    <t xml:space="preserve">3. Exploring NYS (Comptroller) custodial account. May allow for quicker access, rather than having NYS funds placed on contracts w/ CC, </t>
  </si>
  <si>
    <t xml:space="preserve">    DASNY, OPRHP, etc. Funds may also be more flexible (e.g. allowed for operations/management).</t>
  </si>
  <si>
    <t>2. Lakes to Locks has $350,000 committed to exhibit design &amp; installation (increase project support &amp; expenses; no net change)</t>
  </si>
  <si>
    <t>all expenses, 2015 through 12/7/17; planning, NEPA, SEQRA, archeology; foundation (+/- $500,000); building now wrapped, including doors &amp; windows; signifcant expenses can be capitalized...</t>
  </si>
  <si>
    <t>STATEMENT OF FINANCIAL POSITION - DRAFT</t>
  </si>
  <si>
    <t>needs major adjustment re: capitalization vs. expenses</t>
  </si>
  <si>
    <t>3. Flatley Read: procurement; financial and grant administration.</t>
  </si>
  <si>
    <t>4. The Saratoga County Chamber of Commerce and Lakes to Locks have served as fiduciaries previously (but not currently).</t>
  </si>
  <si>
    <t>5. Surrender Site: FOSB fiduciary; HHHRP Project Manager. HHHRP insurance for Surrender project current (as rider on VC policy).</t>
  </si>
  <si>
    <t>5. Lakes to Locks: has $350,000 grant commitment (2008 Scenic Byways) through NYSDOT for interior and exterior signage</t>
  </si>
  <si>
    <t>STATEMENT OF ACTIVITIES - DRAFT</t>
  </si>
  <si>
    <t>possibly included in NYS FY 17 budget (State &amp; Municipal Grant Program), but uncertain; is HHHRP eligible?; poss held up at Assembly Ways &amp; Means; Assemblywoman Woerner researching…(if received, what are restrictions/requirements, if any?)</t>
  </si>
  <si>
    <t>Soft Costs &amp; Improvements</t>
  </si>
  <si>
    <t>CASH FLOW STATEMENT - DRAFT</t>
  </si>
  <si>
    <t>as of 3/15/2018 (many numbers are estimates)</t>
  </si>
  <si>
    <t>$200,000 received in full on or around 3/9/18</t>
  </si>
  <si>
    <t>Receivable: DASNY (or other NYS pass-through entity)</t>
  </si>
  <si>
    <t xml:space="preserve">exceed current assets </t>
  </si>
  <si>
    <t>loan proceeds disbursed to HHHRP  ($200,000 on or around 11/9/15 &amp; $300,000 on or around 10/28/16); per cooperative agreement and amendment, loan(s) payable within ten (10) days receipt of NYS grant funds; also, see note</t>
  </si>
  <si>
    <t>4. Saratoga County loan(s): cooperative agreement dated 11/9/15 and an amendment on 10/28/16; short-term cash flow loans due within</t>
  </si>
  <si>
    <t xml:space="preserve">     ten days of receipt of grant funds from NYS; HHHRP paid $2,247.50 for costs associated with proposed timber donation but then</t>
  </si>
  <si>
    <t xml:space="preserve">     decision to forego.</t>
  </si>
  <si>
    <t>not sure if committed (Assemblywoman Woerner made public announcement previously but no clear documentation yet); also, if approved and made available, not clear what time period and/or fund uses authorized (may or may not be "receivable")</t>
  </si>
  <si>
    <t>revised, per Drew; estimated accrued payables from 12/7/17 to current; includes Flatley Read (+/- $15,000), Curtis Lumber (+/- $30,000) and Casale Rental (+/- $10,000); may be useful to have more detailed schedule by vendor with aging; Drew has new list...; should be paid in full soon with $200,000 OPRHP grant proceeds</t>
  </si>
  <si>
    <t>other in-kind may be captured (L2L, Flatley Read, et.al.)</t>
  </si>
  <si>
    <t>Other donated professional services</t>
  </si>
  <si>
    <t>not accurate #; some expenses can be capitalized</t>
  </si>
  <si>
    <t>1. $714, 812 current estimate to finish construction; may be possible to substantially reduce costs to get to completion.</t>
  </si>
  <si>
    <t>FROM 2015 TO CURRENT, 3/15/18 (many numbers are estimates)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</si>
</sst>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3" fontId="0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37" fontId="1" fillId="0" borderId="0" xfId="0" applyNumberFormat="1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C22" sqref="C22"/>
    </sheetView>
  </sheetViews>
  <sheetFormatPr defaultRowHeight="14.4" x14ac:dyDescent="0.3"/>
  <cols>
    <col min="1" max="1" width="20.21875" customWidth="1"/>
    <col min="3" max="3" width="83.21875" customWidth="1"/>
  </cols>
  <sheetData>
    <row r="1" spans="1:3" x14ac:dyDescent="0.3">
      <c r="A1" t="s">
        <v>0</v>
      </c>
    </row>
    <row r="2" spans="1:3" x14ac:dyDescent="0.3">
      <c r="A2" s="2" t="s">
        <v>81</v>
      </c>
    </row>
    <row r="3" spans="1:3" s="2" customFormat="1" x14ac:dyDescent="0.3">
      <c r="A3" s="8" t="s">
        <v>91</v>
      </c>
    </row>
    <row r="5" spans="1:3" x14ac:dyDescent="0.3">
      <c r="A5" s="2" t="s">
        <v>1</v>
      </c>
      <c r="B5" t="s">
        <v>4</v>
      </c>
      <c r="C5" t="s">
        <v>5</v>
      </c>
    </row>
    <row r="6" spans="1:3" ht="28.8" x14ac:dyDescent="0.3">
      <c r="A6" t="s">
        <v>3</v>
      </c>
      <c r="B6" s="1">
        <v>201000</v>
      </c>
      <c r="C6" s="3" t="s">
        <v>64</v>
      </c>
    </row>
    <row r="7" spans="1:3" x14ac:dyDescent="0.3">
      <c r="A7" t="s">
        <v>22</v>
      </c>
      <c r="B7" s="1">
        <v>0</v>
      </c>
      <c r="C7" s="3" t="s">
        <v>92</v>
      </c>
    </row>
    <row r="8" spans="1:3" x14ac:dyDescent="0.3">
      <c r="B8" s="1"/>
    </row>
    <row r="9" spans="1:3" x14ac:dyDescent="0.3">
      <c r="A9" s="2" t="s">
        <v>6</v>
      </c>
      <c r="B9" s="6">
        <f>SUM(B6:B8)</f>
        <v>201000</v>
      </c>
      <c r="C9" t="s">
        <v>23</v>
      </c>
    </row>
    <row r="10" spans="1:3" x14ac:dyDescent="0.3">
      <c r="B10" s="1"/>
    </row>
    <row r="11" spans="1:3" ht="28.8" x14ac:dyDescent="0.3">
      <c r="A11" t="s">
        <v>65</v>
      </c>
      <c r="B11" s="1">
        <v>150000</v>
      </c>
      <c r="C11" s="3" t="s">
        <v>25</v>
      </c>
    </row>
    <row r="12" spans="1:3" ht="28.8" x14ac:dyDescent="0.3">
      <c r="A12" s="3" t="s">
        <v>24</v>
      </c>
      <c r="B12" s="1">
        <v>768043</v>
      </c>
      <c r="C12" s="3" t="s">
        <v>74</v>
      </c>
    </row>
    <row r="13" spans="1:3" ht="43.2" x14ac:dyDescent="0.3">
      <c r="A13" s="3" t="s">
        <v>93</v>
      </c>
      <c r="B13" s="1">
        <v>250000</v>
      </c>
      <c r="C13" s="3" t="s">
        <v>99</v>
      </c>
    </row>
    <row r="14" spans="1:3" x14ac:dyDescent="0.3">
      <c r="A14" s="3"/>
      <c r="B14" s="1"/>
    </row>
    <row r="15" spans="1:3" x14ac:dyDescent="0.3">
      <c r="A15" s="7" t="s">
        <v>27</v>
      </c>
      <c r="B15" s="6">
        <f>SUM(B11:B14)</f>
        <v>1168043</v>
      </c>
    </row>
    <row r="16" spans="1:3" x14ac:dyDescent="0.3">
      <c r="A16" s="7"/>
      <c r="B16" s="6"/>
    </row>
    <row r="17" spans="1:3" x14ac:dyDescent="0.3">
      <c r="A17" s="7" t="s">
        <v>28</v>
      </c>
      <c r="B17" s="6">
        <f>B9+B15</f>
        <v>1369043</v>
      </c>
    </row>
    <row r="18" spans="1:3" x14ac:dyDescent="0.3">
      <c r="A18" s="7"/>
      <c r="B18" s="6"/>
    </row>
    <row r="19" spans="1:3" x14ac:dyDescent="0.3">
      <c r="B19" s="1"/>
    </row>
    <row r="20" spans="1:3" x14ac:dyDescent="0.3">
      <c r="A20" s="2" t="s">
        <v>2</v>
      </c>
      <c r="B20" t="s">
        <v>4</v>
      </c>
      <c r="C20" t="s">
        <v>5</v>
      </c>
    </row>
    <row r="21" spans="1:3" ht="57.6" x14ac:dyDescent="0.3">
      <c r="A21" s="4" t="s">
        <v>66</v>
      </c>
      <c r="B21" s="1">
        <v>115000</v>
      </c>
      <c r="C21" s="3" t="s">
        <v>100</v>
      </c>
    </row>
    <row r="22" spans="1:3" x14ac:dyDescent="0.3">
      <c r="A22" s="4" t="s">
        <v>30</v>
      </c>
      <c r="B22" s="1">
        <v>2000</v>
      </c>
      <c r="C22" s="3" t="s">
        <v>31</v>
      </c>
    </row>
    <row r="23" spans="1:3" ht="28.8" x14ac:dyDescent="0.3">
      <c r="A23" s="10" t="s">
        <v>67</v>
      </c>
      <c r="B23" s="1">
        <f>1000+90</f>
        <v>1090</v>
      </c>
      <c r="C23" s="3" t="s">
        <v>68</v>
      </c>
    </row>
    <row r="24" spans="1:3" ht="43.2" x14ac:dyDescent="0.3">
      <c r="A24" t="s">
        <v>7</v>
      </c>
      <c r="B24" s="1">
        <v>500000</v>
      </c>
      <c r="C24" s="3" t="s">
        <v>95</v>
      </c>
    </row>
    <row r="25" spans="1:3" x14ac:dyDescent="0.3">
      <c r="B25" s="1"/>
    </row>
    <row r="26" spans="1:3" s="2" customFormat="1" x14ac:dyDescent="0.3">
      <c r="A26" s="2" t="s">
        <v>10</v>
      </c>
      <c r="B26" s="6">
        <f>SUM(B21:B25)</f>
        <v>618090</v>
      </c>
      <c r="C26" s="4" t="s">
        <v>94</v>
      </c>
    </row>
    <row r="27" spans="1:3" x14ac:dyDescent="0.3">
      <c r="B27" s="1"/>
    </row>
    <row r="28" spans="1:3" x14ac:dyDescent="0.3">
      <c r="B28" s="1"/>
    </row>
    <row r="29" spans="1:3" s="2" customFormat="1" x14ac:dyDescent="0.3">
      <c r="A29" s="2" t="s">
        <v>69</v>
      </c>
      <c r="B29" s="6">
        <f>SUM(B28:B28)</f>
        <v>0</v>
      </c>
    </row>
    <row r="30" spans="1:3" x14ac:dyDescent="0.3">
      <c r="B30" s="1"/>
    </row>
    <row r="31" spans="1:3" s="2" customFormat="1" x14ac:dyDescent="0.3">
      <c r="A31" s="2" t="s">
        <v>70</v>
      </c>
      <c r="B31" s="6">
        <f>B26+B29</f>
        <v>618090</v>
      </c>
    </row>
    <row r="32" spans="1:3" x14ac:dyDescent="0.3">
      <c r="B32" s="1"/>
    </row>
    <row r="33" spans="1:3" s="2" customFormat="1" x14ac:dyDescent="0.3">
      <c r="A33" s="2" t="s">
        <v>71</v>
      </c>
      <c r="B33" s="6">
        <f>B17-B31</f>
        <v>750953</v>
      </c>
      <c r="C33" s="2" t="s">
        <v>82</v>
      </c>
    </row>
    <row r="34" spans="1:3" x14ac:dyDescent="0.3">
      <c r="B34" s="1"/>
    </row>
    <row r="35" spans="1:3" x14ac:dyDescent="0.3">
      <c r="A35" s="2" t="s">
        <v>21</v>
      </c>
      <c r="B35" s="1"/>
    </row>
    <row r="36" spans="1:3" s="4" customFormat="1" x14ac:dyDescent="0.3">
      <c r="A36" s="4" t="s">
        <v>26</v>
      </c>
      <c r="B36" s="5"/>
    </row>
    <row r="37" spans="1:3" x14ac:dyDescent="0.3">
      <c r="A37" t="s">
        <v>73</v>
      </c>
      <c r="B37" s="1"/>
    </row>
    <row r="38" spans="1:3" x14ac:dyDescent="0.3">
      <c r="A38" t="s">
        <v>77</v>
      </c>
      <c r="B38" s="1"/>
    </row>
    <row r="39" spans="1:3" x14ac:dyDescent="0.3">
      <c r="A39" t="s">
        <v>78</v>
      </c>
      <c r="B39" s="1"/>
    </row>
    <row r="40" spans="1:3" x14ac:dyDescent="0.3">
      <c r="A40" t="s">
        <v>96</v>
      </c>
      <c r="B40" s="1"/>
    </row>
    <row r="41" spans="1:3" x14ac:dyDescent="0.3">
      <c r="A41" t="s">
        <v>97</v>
      </c>
      <c r="B41" s="1"/>
    </row>
    <row r="42" spans="1:3" x14ac:dyDescent="0.3">
      <c r="A42" t="s">
        <v>98</v>
      </c>
      <c r="B42" s="1"/>
    </row>
    <row r="43" spans="1:3" x14ac:dyDescent="0.3">
      <c r="A43" t="s">
        <v>86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workbookViewId="0">
      <selection activeCell="A4" sqref="A4"/>
    </sheetView>
  </sheetViews>
  <sheetFormatPr defaultRowHeight="14.4" x14ac:dyDescent="0.3"/>
  <cols>
    <col min="1" max="1" width="26.77734375" customWidth="1"/>
    <col min="3" max="3" width="83.21875" customWidth="1"/>
  </cols>
  <sheetData>
    <row r="1" spans="1:3" x14ac:dyDescent="0.3">
      <c r="A1" t="s">
        <v>0</v>
      </c>
    </row>
    <row r="2" spans="1:3" x14ac:dyDescent="0.3">
      <c r="A2" s="2" t="s">
        <v>87</v>
      </c>
    </row>
    <row r="3" spans="1:3" x14ac:dyDescent="0.3">
      <c r="A3" s="8" t="s">
        <v>105</v>
      </c>
    </row>
    <row r="5" spans="1:3" x14ac:dyDescent="0.3">
      <c r="A5" s="2" t="s">
        <v>8</v>
      </c>
      <c r="B5" t="s">
        <v>4</v>
      </c>
      <c r="C5" t="s">
        <v>5</v>
      </c>
    </row>
    <row r="6" spans="1:3" x14ac:dyDescent="0.3">
      <c r="A6" t="s">
        <v>9</v>
      </c>
      <c r="B6" s="1">
        <v>768043.19</v>
      </c>
      <c r="C6" t="s">
        <v>37</v>
      </c>
    </row>
    <row r="7" spans="1:3" x14ac:dyDescent="0.3">
      <c r="A7" t="s">
        <v>54</v>
      </c>
      <c r="B7" s="1">
        <v>211000</v>
      </c>
      <c r="C7" t="s">
        <v>55</v>
      </c>
    </row>
    <row r="8" spans="1:3" x14ac:dyDescent="0.3">
      <c r="A8" t="s">
        <v>54</v>
      </c>
      <c r="B8" s="1">
        <v>145178</v>
      </c>
      <c r="C8" t="s">
        <v>58</v>
      </c>
    </row>
    <row r="9" spans="1:3" x14ac:dyDescent="0.3">
      <c r="A9" t="s">
        <v>54</v>
      </c>
      <c r="B9" s="1">
        <v>0</v>
      </c>
      <c r="C9" t="s">
        <v>101</v>
      </c>
    </row>
    <row r="10" spans="1:3" ht="28.8" x14ac:dyDescent="0.3">
      <c r="A10" s="3" t="s">
        <v>32</v>
      </c>
      <c r="B10" s="1">
        <v>200000</v>
      </c>
      <c r="C10" s="3" t="s">
        <v>34</v>
      </c>
    </row>
    <row r="11" spans="1:3" ht="43.2" x14ac:dyDescent="0.3">
      <c r="A11" s="3" t="s">
        <v>33</v>
      </c>
      <c r="B11" s="1">
        <v>250000</v>
      </c>
      <c r="C11" s="3" t="s">
        <v>88</v>
      </c>
    </row>
    <row r="12" spans="1:3" x14ac:dyDescent="0.3">
      <c r="B12" s="1"/>
    </row>
    <row r="13" spans="1:3" s="2" customFormat="1" x14ac:dyDescent="0.3">
      <c r="A13" s="2" t="s">
        <v>61</v>
      </c>
      <c r="B13" s="6">
        <f>SUM(B6:B12)</f>
        <v>1574221.19</v>
      </c>
    </row>
    <row r="14" spans="1:3" x14ac:dyDescent="0.3">
      <c r="B14" s="1"/>
    </row>
    <row r="15" spans="1:3" x14ac:dyDescent="0.3">
      <c r="A15" s="2" t="s">
        <v>35</v>
      </c>
      <c r="B15" t="s">
        <v>4</v>
      </c>
      <c r="C15" t="s">
        <v>5</v>
      </c>
    </row>
    <row r="16" spans="1:3" ht="28.8" x14ac:dyDescent="0.3">
      <c r="A16" t="s">
        <v>89</v>
      </c>
      <c r="B16" s="1">
        <v>1027167</v>
      </c>
      <c r="C16" s="3" t="s">
        <v>80</v>
      </c>
    </row>
    <row r="17" spans="1:3" x14ac:dyDescent="0.3">
      <c r="A17" t="s">
        <v>52</v>
      </c>
      <c r="B17" s="1">
        <v>226189</v>
      </c>
      <c r="C17" s="3" t="s">
        <v>53</v>
      </c>
    </row>
    <row r="18" spans="1:3" x14ac:dyDescent="0.3">
      <c r="A18" t="s">
        <v>56</v>
      </c>
      <c r="B18" s="1">
        <v>211000</v>
      </c>
      <c r="C18" s="3" t="s">
        <v>59</v>
      </c>
    </row>
    <row r="19" spans="1:3" ht="28.8" x14ac:dyDescent="0.3">
      <c r="A19" s="3" t="s">
        <v>102</v>
      </c>
      <c r="B19" s="1">
        <v>0</v>
      </c>
      <c r="C19" t="s">
        <v>101</v>
      </c>
    </row>
    <row r="20" spans="1:3" x14ac:dyDescent="0.3">
      <c r="A20" t="s">
        <v>57</v>
      </c>
      <c r="B20" s="1">
        <v>145178</v>
      </c>
      <c r="C20" s="3" t="s">
        <v>60</v>
      </c>
    </row>
    <row r="21" spans="1:3" x14ac:dyDescent="0.3">
      <c r="A21" t="s">
        <v>36</v>
      </c>
      <c r="B21" s="1">
        <v>117000</v>
      </c>
      <c r="C21" t="s">
        <v>75</v>
      </c>
    </row>
    <row r="22" spans="1:3" x14ac:dyDescent="0.3">
      <c r="A22" t="s">
        <v>72</v>
      </c>
      <c r="B22" s="1"/>
      <c r="C22" s="3" t="s">
        <v>76</v>
      </c>
    </row>
    <row r="23" spans="1:3" x14ac:dyDescent="0.3">
      <c r="B23" s="1"/>
    </row>
    <row r="24" spans="1:3" s="2" customFormat="1" x14ac:dyDescent="0.3">
      <c r="A24" s="2" t="s">
        <v>62</v>
      </c>
      <c r="B24" s="6">
        <f>SUM(B16:B23)</f>
        <v>1726534</v>
      </c>
    </row>
    <row r="25" spans="1:3" x14ac:dyDescent="0.3">
      <c r="B25" s="1"/>
    </row>
    <row r="26" spans="1:3" s="2" customFormat="1" x14ac:dyDescent="0.3">
      <c r="A26" s="2" t="s">
        <v>63</v>
      </c>
      <c r="B26" s="9">
        <f>B13-B24</f>
        <v>-152312.81000000006</v>
      </c>
      <c r="C26" s="4" t="s">
        <v>103</v>
      </c>
    </row>
    <row r="27" spans="1:3" s="2" customFormat="1" x14ac:dyDescent="0.3">
      <c r="B27" s="9"/>
    </row>
    <row r="28" spans="1:3" x14ac:dyDescent="0.3">
      <c r="A28" s="2" t="s">
        <v>21</v>
      </c>
      <c r="B28" s="1"/>
    </row>
    <row r="29" spans="1:3" x14ac:dyDescent="0.3">
      <c r="A29" t="s">
        <v>104</v>
      </c>
      <c r="B29" s="1"/>
    </row>
    <row r="30" spans="1:3" x14ac:dyDescent="0.3">
      <c r="A30" t="s">
        <v>79</v>
      </c>
      <c r="B30" s="1"/>
    </row>
    <row r="31" spans="1:3" x14ac:dyDescent="0.3">
      <c r="A31" t="s">
        <v>83</v>
      </c>
      <c r="B31" s="1"/>
    </row>
    <row r="32" spans="1:3" x14ac:dyDescent="0.3">
      <c r="A32" t="s">
        <v>84</v>
      </c>
      <c r="B32" s="1"/>
    </row>
    <row r="33" spans="1:2" x14ac:dyDescent="0.3">
      <c r="A33" t="s">
        <v>85</v>
      </c>
    </row>
    <row r="34" spans="1:2" x14ac:dyDescent="0.3">
      <c r="B34" s="1"/>
    </row>
    <row r="35" spans="1:2" x14ac:dyDescent="0.3">
      <c r="B35" s="1"/>
    </row>
    <row r="36" spans="1:2" x14ac:dyDescent="0.3">
      <c r="B36" s="1"/>
    </row>
    <row r="37" spans="1:2" x14ac:dyDescent="0.3">
      <c r="B37" s="1"/>
    </row>
    <row r="38" spans="1:2" x14ac:dyDescent="0.3">
      <c r="B38" s="1"/>
    </row>
  </sheetData>
  <printOptions gridLines="1"/>
  <pageMargins left="0.7" right="0.7" top="0.75" bottom="0.75" header="0.3" footer="0.3"/>
  <pageSetup scale="9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H10" sqref="H10"/>
    </sheetView>
  </sheetViews>
  <sheetFormatPr defaultRowHeight="14.4" x14ac:dyDescent="0.3"/>
  <cols>
    <col min="1" max="1" width="20.88671875" customWidth="1"/>
    <col min="2" max="8" width="8.77734375" customWidth="1"/>
    <col min="9" max="15" width="5.77734375" customWidth="1"/>
  </cols>
  <sheetData>
    <row r="1" spans="1:15" x14ac:dyDescent="0.3">
      <c r="A1" t="s">
        <v>0</v>
      </c>
    </row>
    <row r="2" spans="1:15" x14ac:dyDescent="0.3">
      <c r="A2" s="2" t="s">
        <v>90</v>
      </c>
    </row>
    <row r="3" spans="1:15" s="2" customFormat="1" x14ac:dyDescent="0.3">
      <c r="A3" s="8" t="s">
        <v>91</v>
      </c>
    </row>
    <row r="5" spans="1:15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>
        <v>2019</v>
      </c>
      <c r="M5">
        <v>2020</v>
      </c>
      <c r="N5">
        <v>2021</v>
      </c>
      <c r="O5">
        <v>2022</v>
      </c>
    </row>
    <row r="6" spans="1:15" s="2" customFormat="1" x14ac:dyDescent="0.3">
      <c r="A6" s="2" t="s">
        <v>51</v>
      </c>
      <c r="B6" s="6">
        <v>1000</v>
      </c>
      <c r="C6" s="6">
        <f t="shared" ref="C6:H6" si="0">B26</f>
        <v>82910</v>
      </c>
      <c r="D6" s="6">
        <f t="shared" si="0"/>
        <v>81820</v>
      </c>
      <c r="E6" s="6">
        <f t="shared" si="0"/>
        <v>80730</v>
      </c>
      <c r="F6" s="6">
        <f t="shared" si="0"/>
        <v>79640</v>
      </c>
      <c r="G6" s="6">
        <f t="shared" si="0"/>
        <v>78550</v>
      </c>
      <c r="H6" s="6">
        <f t="shared" si="0"/>
        <v>77460</v>
      </c>
      <c r="I6" s="6"/>
      <c r="J6" s="6"/>
      <c r="K6" s="6"/>
      <c r="L6" s="6"/>
      <c r="M6" s="6"/>
      <c r="N6" s="6"/>
      <c r="O6" s="6"/>
    </row>
    <row r="7" spans="1:15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2" t="s">
        <v>42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A9" t="s">
        <v>40</v>
      </c>
      <c r="B9" s="1">
        <v>200000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t="s">
        <v>39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8.8" x14ac:dyDescent="0.3">
      <c r="A11" s="3" t="s">
        <v>44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3">
      <c r="A12" t="s">
        <v>43</v>
      </c>
    </row>
    <row r="14" spans="1:15" s="2" customFormat="1" x14ac:dyDescent="0.3">
      <c r="A14" s="2" t="s">
        <v>50</v>
      </c>
      <c r="B14" s="6">
        <f>SUM(B9:B13)</f>
        <v>200000</v>
      </c>
      <c r="C14" s="6">
        <f t="shared" ref="C14:H14" si="1">SUM(C9:C13)</f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</row>
    <row r="15" spans="1:1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A16" s="2" t="s">
        <v>38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3">
      <c r="A17" t="s">
        <v>29</v>
      </c>
      <c r="B17" s="1">
        <v>115000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3">
      <c r="A18" s="3" t="s">
        <v>45</v>
      </c>
      <c r="B18" s="1">
        <v>2000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">
      <c r="A19" s="3" t="s">
        <v>46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">
      <c r="A20" s="3" t="s">
        <v>47</v>
      </c>
      <c r="B20" s="1">
        <v>1000</v>
      </c>
      <c r="C20" s="1">
        <f>B20</f>
        <v>1000</v>
      </c>
      <c r="D20" s="1">
        <f t="shared" ref="D20:H20" si="2">C20</f>
        <v>1000</v>
      </c>
      <c r="E20" s="1">
        <f t="shared" si="2"/>
        <v>1000</v>
      </c>
      <c r="F20" s="1">
        <f t="shared" si="2"/>
        <v>1000</v>
      </c>
      <c r="G20" s="1">
        <f t="shared" si="2"/>
        <v>1000</v>
      </c>
      <c r="H20" s="1">
        <f t="shared" si="2"/>
        <v>1000</v>
      </c>
      <c r="I20" s="1"/>
      <c r="J20" s="1"/>
      <c r="K20" s="1"/>
      <c r="L20" s="1"/>
      <c r="M20" s="1"/>
      <c r="N20" s="1"/>
      <c r="O20" s="1"/>
    </row>
    <row r="21" spans="1:15" x14ac:dyDescent="0.3">
      <c r="A21" s="3" t="s">
        <v>48</v>
      </c>
      <c r="B21" s="1">
        <f>40+50</f>
        <v>90</v>
      </c>
      <c r="C21" s="1">
        <f>B21</f>
        <v>90</v>
      </c>
      <c r="D21" s="1">
        <f t="shared" ref="D21:H21" si="3">C21</f>
        <v>90</v>
      </c>
      <c r="E21" s="1">
        <f t="shared" si="3"/>
        <v>90</v>
      </c>
      <c r="F21" s="1">
        <f t="shared" si="3"/>
        <v>90</v>
      </c>
      <c r="G21" s="1">
        <f t="shared" si="3"/>
        <v>90</v>
      </c>
      <c r="H21" s="1">
        <f t="shared" si="3"/>
        <v>90</v>
      </c>
      <c r="I21" s="1"/>
      <c r="J21" s="1"/>
      <c r="K21" s="1"/>
      <c r="L21" s="1"/>
      <c r="M21" s="1"/>
      <c r="N21" s="1"/>
      <c r="O21" s="1"/>
    </row>
    <row r="22" spans="1:15" x14ac:dyDescent="0.3">
      <c r="A22" t="s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x14ac:dyDescent="0.3">
      <c r="A24" s="7" t="s">
        <v>49</v>
      </c>
      <c r="B24" s="6">
        <f>SUM(B17:B23)</f>
        <v>118090</v>
      </c>
      <c r="C24" s="6">
        <f t="shared" ref="C24:H24" si="4">SUM(C17:C23)</f>
        <v>1090</v>
      </c>
      <c r="D24" s="6">
        <f t="shared" si="4"/>
        <v>1090</v>
      </c>
      <c r="E24" s="6">
        <f t="shared" si="4"/>
        <v>1090</v>
      </c>
      <c r="F24" s="6">
        <f t="shared" si="4"/>
        <v>1090</v>
      </c>
      <c r="G24" s="6">
        <f t="shared" si="4"/>
        <v>1090</v>
      </c>
      <c r="H24" s="6">
        <f t="shared" si="4"/>
        <v>1090</v>
      </c>
      <c r="I24" s="6"/>
      <c r="J24" s="6"/>
      <c r="K24" s="6"/>
      <c r="L24" s="6"/>
      <c r="M24" s="6"/>
      <c r="N24" s="6"/>
      <c r="O24" s="6"/>
    </row>
    <row r="25" spans="1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2" customFormat="1" x14ac:dyDescent="0.3">
      <c r="A26" s="2" t="s">
        <v>41</v>
      </c>
      <c r="B26" s="6">
        <f t="shared" ref="B26:H26" si="5">B6+B14-B24</f>
        <v>82910</v>
      </c>
      <c r="C26" s="6">
        <f t="shared" si="5"/>
        <v>81820</v>
      </c>
      <c r="D26" s="6">
        <f t="shared" si="5"/>
        <v>80730</v>
      </c>
      <c r="E26" s="6">
        <f t="shared" si="5"/>
        <v>79640</v>
      </c>
      <c r="F26" s="6">
        <f t="shared" si="5"/>
        <v>78550</v>
      </c>
      <c r="G26" s="6">
        <f t="shared" si="5"/>
        <v>77460</v>
      </c>
      <c r="H26" s="6">
        <f t="shared" si="5"/>
        <v>76370</v>
      </c>
      <c r="I26" s="6"/>
      <c r="J26" s="6"/>
      <c r="K26" s="6"/>
      <c r="L26" s="6"/>
      <c r="M26" s="6"/>
      <c r="N26" s="6"/>
      <c r="O26" s="6"/>
    </row>
    <row r="27" spans="1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printOptions gridLines="1"/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position</vt:lpstr>
      <vt:lpstr>activities</vt:lpstr>
      <vt:lpstr>cash flow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bradliff</cp:lastModifiedBy>
  <cp:lastPrinted>2018-03-13T19:36:20Z</cp:lastPrinted>
  <dcterms:created xsi:type="dcterms:W3CDTF">2018-02-28T00:06:53Z</dcterms:created>
  <dcterms:modified xsi:type="dcterms:W3CDTF">2018-03-15T13:58:16Z</dcterms:modified>
</cp:coreProperties>
</file>